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G34" i="2"/>
  <c r="G27"/>
  <c r="E6"/>
  <c r="E34"/>
  <c r="D13"/>
  <c r="D32"/>
  <c r="C32"/>
  <c r="B32"/>
  <c r="E32"/>
  <c r="E31"/>
  <c r="D31"/>
  <c r="C31"/>
  <c r="B31"/>
  <c r="D33"/>
  <c r="C33"/>
  <c r="B33"/>
  <c r="D27"/>
  <c r="C27"/>
  <c r="B27"/>
  <c r="E27"/>
  <c r="E25"/>
  <c r="D25"/>
  <c r="C25"/>
  <c r="B25"/>
  <c r="E24"/>
  <c r="D24"/>
  <c r="C24"/>
  <c r="B24"/>
  <c r="D26"/>
  <c r="C26"/>
  <c r="B26"/>
  <c r="D21"/>
  <c r="D20"/>
  <c r="C20"/>
  <c r="B20"/>
  <c r="G20"/>
  <c r="E20"/>
  <c r="D12" i="1"/>
  <c r="C12"/>
  <c r="B12"/>
  <c r="C11"/>
  <c r="B11"/>
  <c r="B9"/>
  <c r="C9"/>
  <c r="C8"/>
  <c r="B8"/>
  <c r="B49"/>
  <c r="C10"/>
  <c r="B10"/>
  <c r="E19" i="2"/>
  <c r="D19"/>
  <c r="C19"/>
  <c r="B19"/>
  <c r="E17"/>
  <c r="E18"/>
  <c r="D18"/>
  <c r="C18"/>
  <c r="B18"/>
  <c r="C17"/>
  <c r="D17"/>
  <c r="B17"/>
  <c r="E4"/>
  <c r="C4"/>
  <c r="D4"/>
  <c r="B4"/>
  <c r="E3"/>
  <c r="D14"/>
  <c r="E5"/>
  <c r="E2"/>
  <c r="C49" i="1"/>
  <c r="F49"/>
  <c r="D49"/>
  <c r="D47"/>
  <c r="C47"/>
  <c r="B47"/>
  <c r="C46"/>
  <c r="D46" s="1"/>
  <c r="B46"/>
  <c r="F43"/>
  <c r="D43"/>
  <c r="D41"/>
  <c r="C41"/>
  <c r="B41"/>
  <c r="C40"/>
  <c r="B40"/>
  <c r="B37"/>
  <c r="C37"/>
  <c r="F37"/>
  <c r="C42"/>
  <c r="B42"/>
  <c r="D40"/>
  <c r="D37"/>
  <c r="D35"/>
  <c r="C35"/>
  <c r="B35"/>
  <c r="C34"/>
  <c r="B34"/>
  <c r="C36"/>
  <c r="B36"/>
  <c r="D34"/>
  <c r="D26"/>
  <c r="C26"/>
  <c r="B26"/>
  <c r="C25"/>
  <c r="B25"/>
  <c r="C27"/>
  <c r="B27"/>
  <c r="B19"/>
  <c r="D18"/>
  <c r="C18"/>
  <c r="B18"/>
  <c r="C17"/>
  <c r="C19" s="1"/>
  <c r="B17"/>
  <c r="C3"/>
  <c r="B3"/>
  <c r="D5"/>
  <c r="D4"/>
  <c r="D2"/>
  <c r="D20"/>
  <c r="D28" s="1"/>
  <c r="E33" i="2" l="1"/>
  <c r="E35"/>
  <c r="B35"/>
  <c r="E26"/>
  <c r="E28"/>
  <c r="E21"/>
  <c r="B21"/>
  <c r="D48" i="1"/>
  <c r="D50"/>
  <c r="B48"/>
  <c r="C48"/>
  <c r="D42"/>
  <c r="D44"/>
  <c r="D36"/>
  <c r="D38"/>
  <c r="B38"/>
  <c r="D17"/>
  <c r="D19" s="1"/>
  <c r="D25"/>
  <c r="F28" s="1"/>
  <c r="B28" s="1"/>
  <c r="B29" s="1"/>
  <c r="D27"/>
  <c r="D29" s="1"/>
  <c r="D34" i="2" l="1"/>
  <c r="D35" s="1"/>
  <c r="C34"/>
  <c r="C35" s="1"/>
  <c r="D28"/>
  <c r="C28"/>
  <c r="B28"/>
  <c r="C21"/>
  <c r="B50" i="1"/>
  <c r="C50"/>
  <c r="C43"/>
  <c r="B43"/>
  <c r="B44" s="1"/>
  <c r="C44"/>
  <c r="C38"/>
  <c r="D21"/>
  <c r="F20"/>
  <c r="C28"/>
  <c r="C29" s="1"/>
  <c r="B20" l="1"/>
  <c r="B21" s="1"/>
  <c r="C20"/>
  <c r="C21" s="1"/>
</calcChain>
</file>

<file path=xl/sharedStrings.xml><?xml version="1.0" encoding="utf-8"?>
<sst xmlns="http://schemas.openxmlformats.org/spreadsheetml/2006/main" count="86" uniqueCount="38">
  <si>
    <t>Descrizione</t>
  </si>
  <si>
    <t>Alfa</t>
  </si>
  <si>
    <t>Beta</t>
  </si>
  <si>
    <t>Totale</t>
  </si>
  <si>
    <t>Materie prime in kg</t>
  </si>
  <si>
    <t>Materie sussidiarie</t>
  </si>
  <si>
    <t>Costi generali e industriali:</t>
  </si>
  <si>
    <t>Forza motrice</t>
  </si>
  <si>
    <t>Manodopera indiretta</t>
  </si>
  <si>
    <t>Ammortamenti</t>
  </si>
  <si>
    <t>Totale costi comuni</t>
  </si>
  <si>
    <t>Materie prime</t>
  </si>
  <si>
    <t>MOD</t>
  </si>
  <si>
    <t>Totale costo primo</t>
  </si>
  <si>
    <t>Quota costi generali industriali</t>
  </si>
  <si>
    <t>Totale costo industriale</t>
  </si>
  <si>
    <t>Costo unitario materie prime</t>
  </si>
  <si>
    <t>Ore macchina</t>
  </si>
  <si>
    <t>Criterio di riparto costo primo</t>
  </si>
  <si>
    <t>a) Criterio su base unica aziendale</t>
  </si>
  <si>
    <t>b) Criterio su base unica aziendale</t>
  </si>
  <si>
    <t>Criterio di riparto materie prime</t>
  </si>
  <si>
    <t>c) Criterio su base tripla aziendale</t>
  </si>
  <si>
    <t>Forza motrice e ammortamenti</t>
  </si>
  <si>
    <t>Criterio di riparto manodopera indiretta</t>
  </si>
  <si>
    <t>Criterio di riparto ore macchine</t>
  </si>
  <si>
    <t>PR</t>
  </si>
  <si>
    <t>PS</t>
  </si>
  <si>
    <t>PT</t>
  </si>
  <si>
    <t>Energia</t>
  </si>
  <si>
    <t>Servizi ausiliari di produzione</t>
  </si>
  <si>
    <t>Costo complessivo materie prime</t>
  </si>
  <si>
    <t>Materiali sussidiarie</t>
  </si>
  <si>
    <t>Criterio di riparto costo complessivo</t>
  </si>
  <si>
    <t>Criterio di riparto manodopera diretta</t>
  </si>
  <si>
    <t>Energia , serivizi ausiliari e ammortamenti</t>
  </si>
  <si>
    <t>Ore lavoro</t>
  </si>
  <si>
    <t>=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</si>
</sst>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opLeftCell="A16" workbookViewId="0">
      <selection activeCell="D13" sqref="D13"/>
    </sheetView>
  </sheetViews>
  <sheetFormatPr defaultRowHeight="15"/>
  <cols>
    <col min="1" max="1" width="27.5703125" customWidth="1"/>
    <col min="3" max="3" width="10.5703125" bestFit="1" customWidth="1"/>
    <col min="4" max="4" width="9.140625" customWidth="1"/>
    <col min="5" max="5" width="35.570312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>
        <v>12000</v>
      </c>
      <c r="C2">
        <v>18000</v>
      </c>
      <c r="D2">
        <f>B2+C2</f>
        <v>30000</v>
      </c>
    </row>
    <row r="3" spans="1:4">
      <c r="A3" t="s">
        <v>16</v>
      </c>
      <c r="B3">
        <f>(10000*20+5000*23+15000*25)/(10000+15000+5000)</f>
        <v>23</v>
      </c>
      <c r="C3">
        <f>B3</f>
        <v>23</v>
      </c>
    </row>
    <row r="4" spans="1:4">
      <c r="A4" t="s">
        <v>17</v>
      </c>
      <c r="B4">
        <v>1400</v>
      </c>
      <c r="C4">
        <v>1600</v>
      </c>
      <c r="D4">
        <f>B4+C4</f>
        <v>3000</v>
      </c>
    </row>
    <row r="5" spans="1:4">
      <c r="A5" t="s">
        <v>12</v>
      </c>
      <c r="B5">
        <v>324000</v>
      </c>
      <c r="C5">
        <v>621000</v>
      </c>
      <c r="D5">
        <f>B5+C5</f>
        <v>945000</v>
      </c>
    </row>
    <row r="7" spans="1:4">
      <c r="A7" t="s">
        <v>6</v>
      </c>
    </row>
    <row r="8" spans="1:4">
      <c r="A8" t="s">
        <v>5</v>
      </c>
      <c r="B8" s="3">
        <f>B37</f>
        <v>13800</v>
      </c>
      <c r="C8" s="3">
        <f>C37</f>
        <v>20700</v>
      </c>
      <c r="D8">
        <v>34500</v>
      </c>
    </row>
    <row r="9" spans="1:4">
      <c r="A9" t="s">
        <v>7</v>
      </c>
      <c r="B9" s="3">
        <f>D9/D4*B4</f>
        <v>12616.333333333334</v>
      </c>
      <c r="C9" s="3">
        <f>D9/D4*C4</f>
        <v>14418.666666666666</v>
      </c>
      <c r="D9">
        <v>27035</v>
      </c>
    </row>
    <row r="10" spans="1:4">
      <c r="A10" t="s">
        <v>8</v>
      </c>
      <c r="B10" s="3">
        <f>B43</f>
        <v>7128</v>
      </c>
      <c r="C10" s="3">
        <f>C43</f>
        <v>13662</v>
      </c>
      <c r="D10">
        <v>20790</v>
      </c>
    </row>
    <row r="11" spans="1:4">
      <c r="A11" t="s">
        <v>9</v>
      </c>
      <c r="B11" s="3">
        <f>D11/D4*B4</f>
        <v>18806.666666666668</v>
      </c>
      <c r="C11" s="3">
        <f>D11/D4*C4</f>
        <v>21493.333333333332</v>
      </c>
      <c r="D11">
        <v>40300</v>
      </c>
    </row>
    <row r="12" spans="1:4">
      <c r="A12" t="s">
        <v>10</v>
      </c>
      <c r="B12" s="3">
        <f>B8+B9+B10+B11</f>
        <v>52351</v>
      </c>
      <c r="C12" s="3">
        <f>C8+C9+C10+C11</f>
        <v>70274</v>
      </c>
      <c r="D12" s="3">
        <f>B12+C12</f>
        <v>122625</v>
      </c>
    </row>
    <row r="16" spans="1:4">
      <c r="A16" s="1" t="s">
        <v>19</v>
      </c>
      <c r="B16" s="1"/>
      <c r="C16" s="1"/>
      <c r="D16" s="1"/>
    </row>
    <row r="17" spans="1:6">
      <c r="A17" t="s">
        <v>11</v>
      </c>
      <c r="B17">
        <f>B2*B3</f>
        <v>276000</v>
      </c>
      <c r="C17">
        <f t="shared" ref="C17" si="0">C2*C3</f>
        <v>414000</v>
      </c>
      <c r="D17">
        <f>C17+B17</f>
        <v>690000</v>
      </c>
    </row>
    <row r="18" spans="1:6">
      <c r="A18" t="s">
        <v>12</v>
      </c>
      <c r="B18">
        <f>B5</f>
        <v>324000</v>
      </c>
      <c r="C18">
        <f>C5</f>
        <v>621000</v>
      </c>
      <c r="D18">
        <f>D5</f>
        <v>945000</v>
      </c>
    </row>
    <row r="19" spans="1:6">
      <c r="A19" s="2" t="s">
        <v>13</v>
      </c>
      <c r="B19" s="2">
        <f t="shared" ref="B19:C19" si="1">B18+B17</f>
        <v>600000</v>
      </c>
      <c r="C19" s="2">
        <f t="shared" si="1"/>
        <v>1035000</v>
      </c>
      <c r="D19" s="2">
        <f>D18+D17</f>
        <v>1635000</v>
      </c>
    </row>
    <row r="20" spans="1:6">
      <c r="A20" t="s">
        <v>14</v>
      </c>
      <c r="B20">
        <f>B19*F20</f>
        <v>45000</v>
      </c>
      <c r="C20" s="3">
        <f>C19*F20</f>
        <v>77625</v>
      </c>
      <c r="D20">
        <f>D12</f>
        <v>122625</v>
      </c>
      <c r="E20" t="s">
        <v>18</v>
      </c>
      <c r="F20">
        <f>D20/D19</f>
        <v>7.4999999999999997E-2</v>
      </c>
    </row>
    <row r="21" spans="1:6">
      <c r="A21" s="2" t="s">
        <v>15</v>
      </c>
      <c r="B21" s="2">
        <f>B19+B20</f>
        <v>645000</v>
      </c>
      <c r="C21" s="4">
        <f>C19+C20</f>
        <v>1112625</v>
      </c>
      <c r="D21" s="2">
        <f>D20+D19</f>
        <v>1757625</v>
      </c>
    </row>
    <row r="24" spans="1:6">
      <c r="A24" s="1" t="s">
        <v>20</v>
      </c>
      <c r="B24" s="1"/>
      <c r="C24" s="1"/>
      <c r="D24" s="1"/>
    </row>
    <row r="25" spans="1:6">
      <c r="A25" t="s">
        <v>11</v>
      </c>
      <c r="B25">
        <f>B2*B3</f>
        <v>276000</v>
      </c>
      <c r="C25">
        <f t="shared" ref="C25" si="2">C2*C3</f>
        <v>414000</v>
      </c>
      <c r="D25">
        <f>B25+C25</f>
        <v>690000</v>
      </c>
    </row>
    <row r="26" spans="1:6">
      <c r="A26" t="s">
        <v>12</v>
      </c>
      <c r="B26">
        <f>B18</f>
        <v>324000</v>
      </c>
      <c r="C26">
        <f>C18</f>
        <v>621000</v>
      </c>
      <c r="D26">
        <f>D18</f>
        <v>945000</v>
      </c>
    </row>
    <row r="27" spans="1:6">
      <c r="A27" s="2" t="s">
        <v>13</v>
      </c>
      <c r="B27" s="2">
        <f t="shared" ref="B27" si="3">B26+B25</f>
        <v>600000</v>
      </c>
      <c r="C27" s="2">
        <f t="shared" ref="C27" si="4">C26+C25</f>
        <v>1035000</v>
      </c>
      <c r="D27" s="2">
        <f>D26+D25</f>
        <v>1635000</v>
      </c>
    </row>
    <row r="28" spans="1:6">
      <c r="A28" t="s">
        <v>14</v>
      </c>
      <c r="B28">
        <f>B25*F28</f>
        <v>49050</v>
      </c>
      <c r="C28" s="3">
        <f>C25*F28</f>
        <v>73575</v>
      </c>
      <c r="D28">
        <f>D20</f>
        <v>122625</v>
      </c>
      <c r="E28" t="s">
        <v>21</v>
      </c>
      <c r="F28">
        <f>D28/D25</f>
        <v>0.17771739130434783</v>
      </c>
    </row>
    <row r="29" spans="1:6">
      <c r="A29" s="2" t="s">
        <v>15</v>
      </c>
      <c r="B29" s="2">
        <f>B27+B28</f>
        <v>649050</v>
      </c>
      <c r="C29" s="4">
        <f>C27+C28</f>
        <v>1108575</v>
      </c>
      <c r="D29" s="2">
        <f>D28+D27</f>
        <v>1757625</v>
      </c>
    </row>
    <row r="30" spans="1:6">
      <c r="A30" s="2"/>
      <c r="B30" s="2"/>
      <c r="C30" s="4"/>
      <c r="D30" s="2"/>
    </row>
    <row r="32" spans="1:6">
      <c r="A32" s="1" t="s">
        <v>22</v>
      </c>
      <c r="B32" s="1"/>
      <c r="C32" s="1"/>
      <c r="D32" s="1"/>
    </row>
    <row r="34" spans="1:6">
      <c r="A34" t="s">
        <v>11</v>
      </c>
      <c r="B34">
        <f>B2*B3</f>
        <v>276000</v>
      </c>
      <c r="C34">
        <f>C2*C3</f>
        <v>414000</v>
      </c>
      <c r="D34">
        <f>C34+B34</f>
        <v>690000</v>
      </c>
    </row>
    <row r="35" spans="1:6">
      <c r="A35" t="s">
        <v>12</v>
      </c>
      <c r="B35">
        <f>B18</f>
        <v>324000</v>
      </c>
      <c r="C35">
        <f>C18</f>
        <v>621000</v>
      </c>
      <c r="D35">
        <f>D18</f>
        <v>945000</v>
      </c>
    </row>
    <row r="36" spans="1:6">
      <c r="A36" s="2" t="s">
        <v>13</v>
      </c>
      <c r="B36" s="2">
        <f t="shared" ref="B36" si="5">B35+B34</f>
        <v>600000</v>
      </c>
      <c r="C36" s="2">
        <f t="shared" ref="C36" si="6">C35+C34</f>
        <v>1035000</v>
      </c>
      <c r="D36" s="2">
        <f>D35+D34</f>
        <v>1635000</v>
      </c>
    </row>
    <row r="37" spans="1:6">
      <c r="A37" t="s">
        <v>5</v>
      </c>
      <c r="B37" s="3">
        <f>B34*F37</f>
        <v>13800</v>
      </c>
      <c r="C37" s="3">
        <f>C34*F37</f>
        <v>20700</v>
      </c>
      <c r="D37">
        <f>D8</f>
        <v>34500</v>
      </c>
      <c r="E37" t="s">
        <v>21</v>
      </c>
      <c r="F37">
        <f>D37/D34</f>
        <v>0.05</v>
      </c>
    </row>
    <row r="38" spans="1:6">
      <c r="A38" s="2" t="s">
        <v>15</v>
      </c>
      <c r="B38" s="4">
        <f>B36+B37</f>
        <v>613800</v>
      </c>
      <c r="C38" s="4">
        <f>C36+C37</f>
        <v>1055700</v>
      </c>
      <c r="D38" s="2">
        <f>D37+D36</f>
        <v>1669500</v>
      </c>
    </row>
    <row r="40" spans="1:6">
      <c r="A40" t="s">
        <v>11</v>
      </c>
      <c r="B40">
        <f>B34</f>
        <v>276000</v>
      </c>
      <c r="C40">
        <f>C34</f>
        <v>414000</v>
      </c>
      <c r="D40">
        <f>C40+B40</f>
        <v>690000</v>
      </c>
    </row>
    <row r="41" spans="1:6">
      <c r="A41" t="s">
        <v>12</v>
      </c>
      <c r="B41">
        <f>B35</f>
        <v>324000</v>
      </c>
      <c r="C41">
        <f>C35</f>
        <v>621000</v>
      </c>
      <c r="D41">
        <f>D35</f>
        <v>945000</v>
      </c>
    </row>
    <row r="42" spans="1:6">
      <c r="A42" s="2" t="s">
        <v>13</v>
      </c>
      <c r="B42" s="2">
        <f t="shared" ref="B42" si="7">B41+B40</f>
        <v>600000</v>
      </c>
      <c r="C42" s="2">
        <f t="shared" ref="C42" si="8">C41+C40</f>
        <v>1035000</v>
      </c>
      <c r="D42" s="2">
        <f>D41+D40</f>
        <v>1635000</v>
      </c>
    </row>
    <row r="43" spans="1:6">
      <c r="A43" t="s">
        <v>8</v>
      </c>
      <c r="B43" s="3">
        <f>B41*F43</f>
        <v>7128</v>
      </c>
      <c r="C43" s="3">
        <f>C41*F43</f>
        <v>13662</v>
      </c>
      <c r="D43">
        <f>D10</f>
        <v>20790</v>
      </c>
      <c r="E43" t="s">
        <v>24</v>
      </c>
      <c r="F43">
        <f>D43/D41</f>
        <v>2.1999999999999999E-2</v>
      </c>
    </row>
    <row r="44" spans="1:6">
      <c r="A44" s="2" t="s">
        <v>15</v>
      </c>
      <c r="B44" s="4">
        <f>B42+B43</f>
        <v>607128</v>
      </c>
      <c r="C44" s="4">
        <f>C42+C43</f>
        <v>1048662</v>
      </c>
      <c r="D44" s="2">
        <f>D43+D42</f>
        <v>1655790</v>
      </c>
    </row>
    <row r="46" spans="1:6">
      <c r="A46" t="s">
        <v>11</v>
      </c>
      <c r="B46">
        <f>B40</f>
        <v>276000</v>
      </c>
      <c r="C46">
        <f>C40</f>
        <v>414000</v>
      </c>
      <c r="D46">
        <f>C46+B46</f>
        <v>690000</v>
      </c>
    </row>
    <row r="47" spans="1:6">
      <c r="A47" t="s">
        <v>12</v>
      </c>
      <c r="B47">
        <f>B41</f>
        <v>324000</v>
      </c>
      <c r="C47">
        <f>C41</f>
        <v>621000</v>
      </c>
      <c r="D47">
        <f>D41</f>
        <v>945000</v>
      </c>
    </row>
    <row r="48" spans="1:6">
      <c r="A48" s="2" t="s">
        <v>13</v>
      </c>
      <c r="B48" s="2">
        <f t="shared" ref="B48" si="9">B47+B46</f>
        <v>600000</v>
      </c>
      <c r="C48" s="2">
        <f t="shared" ref="C48" si="10">C47+C46</f>
        <v>1035000</v>
      </c>
      <c r="D48" s="2">
        <f>D47+D46</f>
        <v>1635000</v>
      </c>
    </row>
    <row r="49" spans="1:6">
      <c r="A49" t="s">
        <v>23</v>
      </c>
      <c r="B49" s="3">
        <f>F49*B4</f>
        <v>31423</v>
      </c>
      <c r="C49" s="3">
        <f>C4*F49</f>
        <v>35912</v>
      </c>
      <c r="D49">
        <f>D9+D11</f>
        <v>67335</v>
      </c>
      <c r="E49" t="s">
        <v>25</v>
      </c>
      <c r="F49">
        <f>D49/D4</f>
        <v>22.445</v>
      </c>
    </row>
    <row r="50" spans="1:6">
      <c r="A50" s="2" t="s">
        <v>15</v>
      </c>
      <c r="B50" s="4">
        <f>B48+B49</f>
        <v>631423</v>
      </c>
      <c r="C50" s="4">
        <f>C48+C49</f>
        <v>1070912</v>
      </c>
      <c r="D50" s="2">
        <f>D49+D48</f>
        <v>1702335</v>
      </c>
    </row>
  </sheetData>
  <mergeCells count="3">
    <mergeCell ref="A16:D16"/>
    <mergeCell ref="A24:D24"/>
    <mergeCell ref="A32:D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topLeftCell="A4" workbookViewId="0">
      <selection activeCell="B34" sqref="B34"/>
    </sheetView>
  </sheetViews>
  <sheetFormatPr defaultRowHeight="15"/>
  <cols>
    <col min="1" max="1" width="39" bestFit="1" customWidth="1"/>
    <col min="2" max="2" width="9.140625" customWidth="1"/>
    <col min="5" max="5" width="9.140625" customWidth="1"/>
    <col min="6" max="6" width="34" customWidth="1"/>
  </cols>
  <sheetData>
    <row r="1" spans="1:5">
      <c r="A1" t="s">
        <v>0</v>
      </c>
      <c r="B1" t="s">
        <v>26</v>
      </c>
      <c r="C1" t="s">
        <v>27</v>
      </c>
      <c r="D1" t="s">
        <v>28</v>
      </c>
      <c r="E1" t="s">
        <v>3</v>
      </c>
    </row>
    <row r="2" spans="1:5">
      <c r="A2" t="s">
        <v>11</v>
      </c>
      <c r="B2">
        <v>625</v>
      </c>
      <c r="C2">
        <v>375</v>
      </c>
      <c r="D2">
        <v>500</v>
      </c>
      <c r="E2">
        <f>B2+C2+D2</f>
        <v>1500</v>
      </c>
    </row>
    <row r="3" spans="1:5">
      <c r="A3" t="s">
        <v>31</v>
      </c>
      <c r="B3">
        <v>142500</v>
      </c>
      <c r="C3">
        <v>99750</v>
      </c>
      <c r="D3">
        <v>166250</v>
      </c>
      <c r="E3">
        <f>B3+C3+D3</f>
        <v>408500</v>
      </c>
    </row>
    <row r="4" spans="1:5">
      <c r="A4" t="s">
        <v>16</v>
      </c>
      <c r="B4">
        <f>B3/B2</f>
        <v>228</v>
      </c>
      <c r="C4">
        <f t="shared" ref="C4:D4" si="0">C3/C2</f>
        <v>266</v>
      </c>
      <c r="D4">
        <f t="shared" si="0"/>
        <v>332.5</v>
      </c>
      <c r="E4">
        <f>B4+C4+D4</f>
        <v>826.5</v>
      </c>
    </row>
    <row r="5" spans="1:5">
      <c r="A5" t="s">
        <v>12</v>
      </c>
      <c r="B5">
        <v>167500</v>
      </c>
      <c r="C5">
        <v>98000</v>
      </c>
      <c r="D5">
        <v>187000</v>
      </c>
      <c r="E5">
        <f>B5+C5+D5</f>
        <v>452500</v>
      </c>
    </row>
    <row r="6" spans="1:5">
      <c r="A6" t="s">
        <v>36</v>
      </c>
      <c r="B6">
        <v>1250</v>
      </c>
      <c r="C6">
        <v>900</v>
      </c>
      <c r="D6">
        <v>1240</v>
      </c>
      <c r="E6">
        <f>B6+C6+D6</f>
        <v>3390</v>
      </c>
    </row>
    <row r="8" spans="1:5">
      <c r="A8" t="s">
        <v>6</v>
      </c>
    </row>
    <row r="9" spans="1:5">
      <c r="A9" t="s">
        <v>5</v>
      </c>
      <c r="D9">
        <v>14706</v>
      </c>
    </row>
    <row r="10" spans="1:5">
      <c r="A10" t="s">
        <v>29</v>
      </c>
      <c r="D10">
        <v>11400</v>
      </c>
    </row>
    <row r="11" spans="1:5">
      <c r="A11" t="s">
        <v>8</v>
      </c>
      <c r="D11">
        <v>56110</v>
      </c>
    </row>
    <row r="12" spans="1:5">
      <c r="A12" t="s">
        <v>30</v>
      </c>
      <c r="D12">
        <v>28460</v>
      </c>
    </row>
    <row r="13" spans="1:5">
      <c r="A13" t="s">
        <v>9</v>
      </c>
      <c r="D13">
        <f>760000*12%</f>
        <v>91200</v>
      </c>
    </row>
    <row r="14" spans="1:5">
      <c r="A14" t="s">
        <v>10</v>
      </c>
      <c r="D14">
        <f>D9+D10+D11+D12</f>
        <v>110676</v>
      </c>
    </row>
    <row r="16" spans="1:5">
      <c r="A16" s="1" t="s">
        <v>19</v>
      </c>
      <c r="B16" s="1"/>
      <c r="C16" s="1"/>
      <c r="D16" s="1"/>
    </row>
    <row r="17" spans="1:7">
      <c r="A17" t="s">
        <v>11</v>
      </c>
      <c r="B17">
        <f>B3</f>
        <v>142500</v>
      </c>
      <c r="C17">
        <f t="shared" ref="C17:D17" si="1">C3</f>
        <v>99750</v>
      </c>
      <c r="D17">
        <f t="shared" si="1"/>
        <v>166250</v>
      </c>
      <c r="E17">
        <f>C17+B17+D17</f>
        <v>408500</v>
      </c>
    </row>
    <row r="18" spans="1:7">
      <c r="A18" t="s">
        <v>12</v>
      </c>
      <c r="B18">
        <f>B5</f>
        <v>167500</v>
      </c>
      <c r="C18">
        <f>C5</f>
        <v>98000</v>
      </c>
      <c r="D18">
        <f>D5</f>
        <v>187000</v>
      </c>
      <c r="E18">
        <f>B18+C18+D18</f>
        <v>452500</v>
      </c>
    </row>
    <row r="19" spans="1:7">
      <c r="A19" s="2" t="s">
        <v>13</v>
      </c>
      <c r="B19" s="2">
        <f>B17+B18</f>
        <v>310000</v>
      </c>
      <c r="C19" s="2">
        <f>C17+C18</f>
        <v>197750</v>
      </c>
      <c r="D19" s="2">
        <f>D17+D18</f>
        <v>353250</v>
      </c>
      <c r="E19" s="2">
        <f>B19+C19+D19</f>
        <v>861000</v>
      </c>
    </row>
    <row r="20" spans="1:7">
      <c r="A20" t="s">
        <v>32</v>
      </c>
      <c r="B20">
        <f>B3*G20</f>
        <v>5130</v>
      </c>
      <c r="C20" s="3">
        <f>C3*G20</f>
        <v>3590.9999999999995</v>
      </c>
      <c r="D20">
        <f>D3*G20</f>
        <v>5985</v>
      </c>
      <c r="E20">
        <f>D9</f>
        <v>14706</v>
      </c>
      <c r="F20" t="s">
        <v>33</v>
      </c>
      <c r="G20">
        <f>E20/E3</f>
        <v>3.5999999999999997E-2</v>
      </c>
    </row>
    <row r="21" spans="1:7">
      <c r="A21" s="2" t="s">
        <v>15</v>
      </c>
      <c r="B21" s="2">
        <f>B19+B20</f>
        <v>315130</v>
      </c>
      <c r="C21" s="4">
        <f>C19+C20</f>
        <v>201341</v>
      </c>
      <c r="D21" s="2">
        <f>D19+D20</f>
        <v>359235</v>
      </c>
      <c r="E21" s="2">
        <f>E20+E19</f>
        <v>875706</v>
      </c>
    </row>
    <row r="23" spans="1:7">
      <c r="A23" s="1" t="s">
        <v>19</v>
      </c>
      <c r="B23" s="1"/>
      <c r="C23" s="1"/>
      <c r="D23" s="1"/>
    </row>
    <row r="24" spans="1:7">
      <c r="A24" t="s">
        <v>11</v>
      </c>
      <c r="B24">
        <f>B3</f>
        <v>142500</v>
      </c>
      <c r="C24">
        <f>C3</f>
        <v>99750</v>
      </c>
      <c r="D24">
        <f>D3</f>
        <v>166250</v>
      </c>
      <c r="E24">
        <f>C17+B17+D17</f>
        <v>408500</v>
      </c>
    </row>
    <row r="25" spans="1:7">
      <c r="A25" t="s">
        <v>12</v>
      </c>
      <c r="B25">
        <f>B5</f>
        <v>167500</v>
      </c>
      <c r="C25">
        <f>C5</f>
        <v>98000</v>
      </c>
      <c r="D25">
        <f>D5</f>
        <v>187000</v>
      </c>
      <c r="E25">
        <f>B18+C18+D18</f>
        <v>452500</v>
      </c>
    </row>
    <row r="26" spans="1:7">
      <c r="A26" s="2" t="s">
        <v>13</v>
      </c>
      <c r="B26" s="2">
        <f>B24+B25</f>
        <v>310000</v>
      </c>
      <c r="C26" s="2">
        <f>C24+C25</f>
        <v>197750</v>
      </c>
      <c r="D26" s="2">
        <f>D24+D25</f>
        <v>353250</v>
      </c>
      <c r="E26" s="2">
        <f>B26+C26+D26</f>
        <v>861000</v>
      </c>
    </row>
    <row r="27" spans="1:7">
      <c r="A27" t="s">
        <v>8</v>
      </c>
      <c r="B27">
        <f>G27*B25</f>
        <v>20770</v>
      </c>
      <c r="C27" s="3">
        <f>C25*G27</f>
        <v>12152</v>
      </c>
      <c r="D27">
        <f>D25*G27</f>
        <v>23188</v>
      </c>
      <c r="E27">
        <f>D11</f>
        <v>56110</v>
      </c>
      <c r="F27" t="s">
        <v>34</v>
      </c>
      <c r="G27">
        <f>E27/E5</f>
        <v>0.124</v>
      </c>
    </row>
    <row r="28" spans="1:7">
      <c r="A28" s="2" t="s">
        <v>15</v>
      </c>
      <c r="B28" s="2">
        <f>B26+B27</f>
        <v>330770</v>
      </c>
      <c r="C28" s="4">
        <f>C26+C27</f>
        <v>209902</v>
      </c>
      <c r="D28" s="2">
        <f>D26+D27</f>
        <v>376438</v>
      </c>
      <c r="E28" s="2">
        <f>E27+E26</f>
        <v>917110</v>
      </c>
    </row>
    <row r="30" spans="1:7">
      <c r="A30" s="1" t="s">
        <v>19</v>
      </c>
      <c r="B30" s="1"/>
      <c r="C30" s="1"/>
      <c r="D30" s="1"/>
    </row>
    <row r="31" spans="1:7">
      <c r="A31" t="s">
        <v>11</v>
      </c>
      <c r="B31">
        <f>B3</f>
        <v>142500</v>
      </c>
      <c r="C31">
        <f>C3</f>
        <v>99750</v>
      </c>
      <c r="D31">
        <f>D3</f>
        <v>166250</v>
      </c>
      <c r="E31">
        <f>C17+B17+D17</f>
        <v>408500</v>
      </c>
    </row>
    <row r="32" spans="1:7">
      <c r="A32" t="s">
        <v>12</v>
      </c>
      <c r="B32">
        <f>B5</f>
        <v>167500</v>
      </c>
      <c r="C32">
        <f>C5</f>
        <v>98000</v>
      </c>
      <c r="D32">
        <f>D5</f>
        <v>187000</v>
      </c>
      <c r="E32">
        <f>B18+C18+D18</f>
        <v>452500</v>
      </c>
    </row>
    <row r="33" spans="1:7">
      <c r="A33" s="2" t="s">
        <v>13</v>
      </c>
      <c r="B33" s="2">
        <f>B31+B32</f>
        <v>310000</v>
      </c>
      <c r="C33" s="2">
        <f>C31+C32</f>
        <v>197750</v>
      </c>
      <c r="D33" s="2">
        <f>D31+D32</f>
        <v>353250</v>
      </c>
      <c r="E33" s="2">
        <f>B33+C33+D33</f>
        <v>861000</v>
      </c>
    </row>
    <row r="34" spans="1:7">
      <c r="A34" t="s">
        <v>35</v>
      </c>
      <c r="B34" t="s">
        <v>37</v>
      </c>
      <c r="C34" s="3">
        <f>C32*G34</f>
        <v>3788755.1622418878</v>
      </c>
      <c r="D34">
        <f>D32*G34</f>
        <v>7229563.4218289079</v>
      </c>
      <c r="E34">
        <f>D13+D12+D10</f>
        <v>131060</v>
      </c>
      <c r="F34" t="s">
        <v>34</v>
      </c>
      <c r="G34">
        <f>E34/E6</f>
        <v>38.660766961651916</v>
      </c>
    </row>
    <row r="35" spans="1:7">
      <c r="A35" s="2" t="s">
        <v>15</v>
      </c>
      <c r="B35" s="2" t="e">
        <f>B33+B34</f>
        <v>#VALUE!</v>
      </c>
      <c r="C35" s="4">
        <f>C33+C34</f>
        <v>3986505.1622418878</v>
      </c>
      <c r="D35" s="2">
        <f>D33+D34</f>
        <v>7582813.4218289079</v>
      </c>
      <c r="E35" s="2">
        <f>E34+E33</f>
        <v>992060</v>
      </c>
    </row>
  </sheetData>
  <mergeCells count="3">
    <mergeCell ref="A16:D16"/>
    <mergeCell ref="A23:D23"/>
    <mergeCell ref="A30:D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4D sia 2013-2014</dc:creator>
  <cp:lastModifiedBy>4D sia 2013-2014</cp:lastModifiedBy>
  <dcterms:created xsi:type="dcterms:W3CDTF">2013-11-11T09:28:06Z</dcterms:created>
  <dcterms:modified xsi:type="dcterms:W3CDTF">2013-11-11T10:57:13Z</dcterms:modified>
</cp:coreProperties>
</file>