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18" i="2"/>
  <c r="F15"/>
  <c r="F13"/>
  <c r="F12"/>
  <c r="F6"/>
  <c r="F2"/>
  <c r="F3"/>
  <c r="K14" i="1"/>
  <c r="E32"/>
  <c r="E30"/>
  <c r="E21"/>
  <c r="E29"/>
  <c r="E23"/>
  <c r="E24" s="1"/>
  <c r="E13"/>
  <c r="K15"/>
  <c r="K18" s="1"/>
  <c r="K11"/>
  <c r="K8"/>
  <c r="K21" s="1"/>
  <c r="E11"/>
  <c r="E12"/>
  <c r="E10"/>
  <c r="E9"/>
  <c r="E14" s="1"/>
  <c r="E6"/>
  <c r="E5"/>
  <c r="E7"/>
  <c r="E15" l="1"/>
</calcChain>
</file>

<file path=xl/sharedStrings.xml><?xml version="1.0" encoding="utf-8"?>
<sst xmlns="http://schemas.openxmlformats.org/spreadsheetml/2006/main" count="70" uniqueCount="66">
  <si>
    <t>Attivo</t>
  </si>
  <si>
    <t>Passivo</t>
  </si>
  <si>
    <t>A) Crediti v/soci per vers. ancora dovuti</t>
  </si>
  <si>
    <t>A) Patrimonio netto</t>
  </si>
  <si>
    <t>B) Immobilizzazioni</t>
  </si>
  <si>
    <t>I) Capitale sociale</t>
  </si>
  <si>
    <t>I) Immateriali</t>
  </si>
  <si>
    <t>IV) Riserva legale</t>
  </si>
  <si>
    <t>3)Diritti di brevetto</t>
  </si>
  <si>
    <t>VII) Riserva straordinaria</t>
  </si>
  <si>
    <t>4) Licenze</t>
  </si>
  <si>
    <t>IX) Utile d'esercizio</t>
  </si>
  <si>
    <t>Totale</t>
  </si>
  <si>
    <t>Totale Patrimonio netto</t>
  </si>
  <si>
    <t>II) Materiali</t>
  </si>
  <si>
    <t>B) Fondi per rischi e oneri</t>
  </si>
  <si>
    <t>2) Impianti</t>
  </si>
  <si>
    <t>2) Per imposte</t>
  </si>
  <si>
    <t>3)Attrezzature</t>
  </si>
  <si>
    <t>Totale Fondi per rischi e oneri</t>
  </si>
  <si>
    <t>4)Altri beni</t>
  </si>
  <si>
    <t>C) TFR</t>
  </si>
  <si>
    <t>D) Debiti</t>
  </si>
  <si>
    <t>Totale Immobilizzazioni</t>
  </si>
  <si>
    <t>4) Debiti verso banche</t>
  </si>
  <si>
    <t>C) Attivo circolante</t>
  </si>
  <si>
    <t>7) Debiti verso fornitori</t>
  </si>
  <si>
    <t>I) Rimanenze</t>
  </si>
  <si>
    <t>12) Debiti tributari</t>
  </si>
  <si>
    <t>13) Debiti verso istituti di previdenza</t>
  </si>
  <si>
    <t>4)Prodotti finiti</t>
  </si>
  <si>
    <t>Totale Debiti</t>
  </si>
  <si>
    <t>E) Ratei e risconti</t>
  </si>
  <si>
    <t>II) Crediti</t>
  </si>
  <si>
    <t>Totale passivo</t>
  </si>
  <si>
    <t>1) Verso clienti</t>
  </si>
  <si>
    <t>IV) Disponibilità liquide</t>
  </si>
  <si>
    <t>1) Depositi bancari</t>
  </si>
  <si>
    <t>3)Denaro in cassa</t>
  </si>
  <si>
    <t>Totale Attivo circolante</t>
  </si>
  <si>
    <t>D) Ratei e risconti</t>
  </si>
  <si>
    <t>Totale attivo</t>
  </si>
  <si>
    <t>1)Terreni e fabbricati</t>
  </si>
  <si>
    <t>1)Materie prime e sussidiarie</t>
  </si>
  <si>
    <t>2)Prodotti in lavorazione</t>
  </si>
  <si>
    <t>2)Assegni</t>
  </si>
  <si>
    <t>VIII)Utile a nuovo</t>
  </si>
  <si>
    <t>5)Immobilizzazioni in corso ed acconti</t>
  </si>
  <si>
    <t>A)Valore della produzione</t>
  </si>
  <si>
    <t>1)Ricavi delle vendite</t>
  </si>
  <si>
    <t>2)Rimanenze di prodotti</t>
  </si>
  <si>
    <t>3)Variazione lavori in corso</t>
  </si>
  <si>
    <t>B)Costi della produzione</t>
  </si>
  <si>
    <t>6)Per materie prime</t>
  </si>
  <si>
    <t>9)Per il personale</t>
  </si>
  <si>
    <t>a)Salari e stipendi</t>
  </si>
  <si>
    <t>b)Oneri sociali</t>
  </si>
  <si>
    <t>c)TFR</t>
  </si>
  <si>
    <t>10)Ammortamenti e svalutazioni</t>
  </si>
  <si>
    <t>a)Ammortamento immobilizzazioni immateriali</t>
  </si>
  <si>
    <t>b)Ammortamento immobilizzazioni materiali</t>
  </si>
  <si>
    <t>d)Svalutazione crediti</t>
  </si>
  <si>
    <t>11)Variazione rimanenze materie prime</t>
  </si>
  <si>
    <t>12)Accantonamenti per rischi</t>
  </si>
  <si>
    <t>14)Oneri diversi di gestione</t>
  </si>
  <si>
    <t>Differenza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</si>
</sst>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Font="1"/>
    <xf numFmtId="4" fontId="1" fillId="0" borderId="0" xfId="0" applyNumberFormat="1" applyFont="1"/>
    <xf numFmtId="4" fontId="0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E13" sqref="E13"/>
    </sheetView>
  </sheetViews>
  <sheetFormatPr defaultRowHeight="15"/>
  <cols>
    <col min="5" max="5" width="11.42578125" customWidth="1"/>
    <col min="11" max="11" width="11.42578125" customWidth="1"/>
  </cols>
  <sheetData>
    <row r="1" spans="1:11">
      <c r="A1" s="3" t="s">
        <v>0</v>
      </c>
      <c r="B1" s="1"/>
      <c r="C1" s="1"/>
      <c r="D1" s="1"/>
      <c r="E1" s="1"/>
      <c r="F1" s="1"/>
      <c r="G1" s="3" t="s">
        <v>1</v>
      </c>
      <c r="H1" s="1"/>
      <c r="I1" s="1"/>
      <c r="J1" s="1"/>
      <c r="K1" s="1"/>
    </row>
    <row r="2" spans="1:11">
      <c r="A2" s="3" t="s">
        <v>2</v>
      </c>
      <c r="B2" s="1"/>
      <c r="C2" s="1"/>
      <c r="D2" s="1"/>
      <c r="E2" s="1"/>
      <c r="F2" s="1"/>
      <c r="G2" s="3" t="s">
        <v>3</v>
      </c>
      <c r="H2" s="1"/>
      <c r="I2" s="1"/>
      <c r="J2" s="1"/>
      <c r="K2" s="1"/>
    </row>
    <row r="3" spans="1:11">
      <c r="A3" s="3" t="s">
        <v>4</v>
      </c>
      <c r="B3" s="1"/>
      <c r="C3" s="1"/>
      <c r="D3" s="1"/>
      <c r="E3" s="1"/>
      <c r="F3" s="1"/>
      <c r="G3" s="1" t="s">
        <v>5</v>
      </c>
      <c r="H3" s="1"/>
      <c r="I3" s="1"/>
      <c r="J3" s="1"/>
      <c r="K3" s="2">
        <v>1000000</v>
      </c>
    </row>
    <row r="4" spans="1:11">
      <c r="A4" s="3" t="s">
        <v>6</v>
      </c>
      <c r="B4" s="1"/>
      <c r="C4" s="1"/>
      <c r="D4" s="1"/>
      <c r="E4" s="1"/>
      <c r="F4" s="1"/>
      <c r="G4" s="1" t="s">
        <v>7</v>
      </c>
      <c r="H4" s="1"/>
      <c r="I4" s="1"/>
      <c r="J4" s="1"/>
      <c r="K4" s="2">
        <v>120000</v>
      </c>
    </row>
    <row r="5" spans="1:11">
      <c r="A5" s="1" t="s">
        <v>8</v>
      </c>
      <c r="B5" s="1"/>
      <c r="C5" s="1"/>
      <c r="D5" s="1"/>
      <c r="E5" s="2">
        <f>100000-40000</f>
        <v>60000</v>
      </c>
      <c r="F5" s="1"/>
      <c r="G5" s="1" t="s">
        <v>9</v>
      </c>
      <c r="H5" s="1"/>
      <c r="I5" s="1"/>
      <c r="J5" s="1"/>
      <c r="K5" s="2">
        <v>99000</v>
      </c>
    </row>
    <row r="6" spans="1:11" s="1" customFormat="1">
      <c r="A6" s="1" t="s">
        <v>10</v>
      </c>
      <c r="E6" s="2">
        <f>40000-16000</f>
        <v>24000</v>
      </c>
      <c r="G6" s="1" t="s">
        <v>46</v>
      </c>
      <c r="K6" s="2">
        <v>1500</v>
      </c>
    </row>
    <row r="7" spans="1:11">
      <c r="A7" s="3" t="s">
        <v>12</v>
      </c>
      <c r="B7" s="1"/>
      <c r="C7" s="1"/>
      <c r="D7" s="1"/>
      <c r="E7" s="5">
        <f>E5+E6</f>
        <v>84000</v>
      </c>
      <c r="F7" s="1"/>
      <c r="G7" s="1" t="s">
        <v>11</v>
      </c>
      <c r="H7" s="1"/>
      <c r="I7" s="1"/>
      <c r="J7" s="1"/>
      <c r="K7" s="2">
        <v>101000</v>
      </c>
    </row>
    <row r="8" spans="1:11">
      <c r="A8" s="3" t="s">
        <v>14</v>
      </c>
      <c r="B8" s="1"/>
      <c r="C8" s="1"/>
      <c r="D8" s="1"/>
      <c r="E8" s="6"/>
      <c r="F8" s="1"/>
      <c r="G8" s="3" t="s">
        <v>13</v>
      </c>
      <c r="H8" s="1"/>
      <c r="I8" s="1"/>
      <c r="J8" s="1"/>
      <c r="K8" s="5">
        <f>K3+K4+K5+K6+K7</f>
        <v>1321500</v>
      </c>
    </row>
    <row r="9" spans="1:11">
      <c r="A9" s="4" t="s">
        <v>42</v>
      </c>
      <c r="B9" s="1"/>
      <c r="C9" s="1"/>
      <c r="D9" s="1"/>
      <c r="E9" s="6">
        <f>500000-70000</f>
        <v>430000</v>
      </c>
      <c r="F9" s="1"/>
      <c r="G9" s="3" t="s">
        <v>15</v>
      </c>
      <c r="H9" s="1"/>
      <c r="I9" s="1"/>
      <c r="J9" s="1"/>
      <c r="K9" s="2"/>
    </row>
    <row r="10" spans="1:11" s="1" customFormat="1">
      <c r="A10" s="4" t="s">
        <v>16</v>
      </c>
      <c r="E10" s="2">
        <f>900000-220000</f>
        <v>680000</v>
      </c>
      <c r="G10" s="1" t="s">
        <v>17</v>
      </c>
      <c r="K10" s="2">
        <v>38000</v>
      </c>
    </row>
    <row r="11" spans="1:11">
      <c r="A11" s="4" t="s">
        <v>18</v>
      </c>
      <c r="B11" s="1"/>
      <c r="C11" s="1"/>
      <c r="D11" s="1"/>
      <c r="E11" s="2">
        <f>360000-100000</f>
        <v>260000</v>
      </c>
      <c r="F11" s="1"/>
      <c r="G11" s="3" t="s">
        <v>19</v>
      </c>
      <c r="H11" s="4"/>
      <c r="I11" s="4"/>
      <c r="J11" s="4"/>
      <c r="K11" s="5">
        <f>K10</f>
        <v>38000</v>
      </c>
    </row>
    <row r="12" spans="1:11">
      <c r="A12" s="4" t="s">
        <v>20</v>
      </c>
      <c r="B12" s="1"/>
      <c r="C12" s="1"/>
      <c r="D12" s="1"/>
      <c r="E12" s="2">
        <f>50000-18000+80000-30000</f>
        <v>82000</v>
      </c>
      <c r="F12" s="1"/>
      <c r="G12" s="3" t="s">
        <v>21</v>
      </c>
      <c r="H12" s="1"/>
      <c r="I12" s="1"/>
      <c r="J12" s="1"/>
      <c r="K12" s="5">
        <v>99000</v>
      </c>
    </row>
    <row r="13" spans="1:11">
      <c r="A13" s="4" t="s">
        <v>47</v>
      </c>
      <c r="E13" s="2">
        <f>50000+22000</f>
        <v>72000</v>
      </c>
      <c r="F13" s="1"/>
      <c r="G13" s="3" t="s">
        <v>22</v>
      </c>
      <c r="H13" s="1"/>
      <c r="I13" s="1"/>
      <c r="J13" s="1"/>
      <c r="K13" s="2"/>
    </row>
    <row r="14" spans="1:11">
      <c r="A14" s="3" t="s">
        <v>12</v>
      </c>
      <c r="B14" s="1"/>
      <c r="C14" s="1"/>
      <c r="D14" s="1"/>
      <c r="E14" s="5">
        <f>E9+E10+E11+E12+E13</f>
        <v>1524000</v>
      </c>
      <c r="F14" s="1"/>
      <c r="G14" s="1" t="s">
        <v>24</v>
      </c>
      <c r="H14" s="1"/>
      <c r="I14" s="1"/>
      <c r="J14" s="1"/>
      <c r="K14" s="2">
        <f>460000+45000</f>
        <v>505000</v>
      </c>
    </row>
    <row r="15" spans="1:11">
      <c r="A15" s="3" t="s">
        <v>23</v>
      </c>
      <c r="B15" s="1"/>
      <c r="C15" s="1"/>
      <c r="D15" s="1"/>
      <c r="E15" s="5">
        <f>E14+E7</f>
        <v>1608000</v>
      </c>
      <c r="F15" s="1"/>
      <c r="G15" s="1" t="s">
        <v>26</v>
      </c>
      <c r="H15" s="1"/>
      <c r="I15" s="1"/>
      <c r="J15" s="1"/>
      <c r="K15" s="2">
        <f>249000+6000</f>
        <v>255000</v>
      </c>
    </row>
    <row r="16" spans="1:11">
      <c r="A16" s="3" t="s">
        <v>25</v>
      </c>
      <c r="B16" s="1"/>
      <c r="C16" s="1"/>
      <c r="D16" s="1"/>
      <c r="E16" s="2"/>
      <c r="F16" s="1"/>
      <c r="G16" s="4" t="s">
        <v>28</v>
      </c>
      <c r="H16" s="1"/>
      <c r="I16" s="1"/>
      <c r="J16" s="1"/>
      <c r="K16" s="2">
        <v>27000</v>
      </c>
    </row>
    <row r="17" spans="1:11">
      <c r="A17" s="3" t="s">
        <v>27</v>
      </c>
      <c r="B17" s="1"/>
      <c r="C17" s="1"/>
      <c r="D17" s="1"/>
      <c r="E17" s="2"/>
      <c r="F17" s="1"/>
      <c r="G17" s="1" t="s">
        <v>29</v>
      </c>
      <c r="H17" s="1"/>
      <c r="I17" s="1"/>
      <c r="J17" s="1"/>
      <c r="K17" s="2">
        <v>20000</v>
      </c>
    </row>
    <row r="18" spans="1:11">
      <c r="A18" s="2" t="s">
        <v>43</v>
      </c>
      <c r="B18" s="1"/>
      <c r="C18" s="1"/>
      <c r="D18" s="1"/>
      <c r="E18" s="2">
        <v>120000</v>
      </c>
      <c r="F18" s="1"/>
      <c r="G18" s="3" t="s">
        <v>31</v>
      </c>
      <c r="H18" s="1"/>
      <c r="I18" s="1"/>
      <c r="J18" s="1"/>
      <c r="K18" s="5">
        <f>K14+K15+K16+K17</f>
        <v>807000</v>
      </c>
    </row>
    <row r="19" spans="1:11" s="1" customFormat="1">
      <c r="A19" s="2" t="s">
        <v>44</v>
      </c>
      <c r="E19" s="2">
        <v>40000</v>
      </c>
      <c r="G19" s="3" t="s">
        <v>32</v>
      </c>
      <c r="K19" s="5">
        <v>9000</v>
      </c>
    </row>
    <row r="20" spans="1:11" s="1" customFormat="1">
      <c r="A20" s="2" t="s">
        <v>30</v>
      </c>
      <c r="E20" s="2">
        <v>200000</v>
      </c>
      <c r="G20" s="3"/>
      <c r="K20" s="5"/>
    </row>
    <row r="21" spans="1:11">
      <c r="A21" s="5" t="s">
        <v>12</v>
      </c>
      <c r="B21" s="1"/>
      <c r="C21" s="1"/>
      <c r="D21" s="1"/>
      <c r="E21" s="5">
        <f>E18+E19+E20</f>
        <v>360000</v>
      </c>
      <c r="F21" s="1"/>
      <c r="G21" s="3" t="s">
        <v>34</v>
      </c>
      <c r="H21" s="1"/>
      <c r="I21" s="1"/>
      <c r="J21" s="1"/>
      <c r="K21" s="5">
        <f>K8+K11+K12+K18+K19</f>
        <v>2274500</v>
      </c>
    </row>
    <row r="22" spans="1:11">
      <c r="A22" s="5" t="s">
        <v>33</v>
      </c>
      <c r="B22" s="1"/>
      <c r="C22" s="1"/>
      <c r="D22" s="1"/>
      <c r="E22" s="2"/>
      <c r="F22" s="1"/>
    </row>
    <row r="23" spans="1:11">
      <c r="A23" s="2" t="s">
        <v>35</v>
      </c>
      <c r="B23" s="1"/>
      <c r="C23" s="1"/>
      <c r="D23" s="1"/>
      <c r="E23" s="2">
        <f>307000+7000-15000-12000</f>
        <v>287000</v>
      </c>
      <c r="F23" s="1"/>
    </row>
    <row r="24" spans="1:11">
      <c r="A24" s="5" t="s">
        <v>12</v>
      </c>
      <c r="B24" s="1"/>
      <c r="C24" s="1"/>
      <c r="D24" s="1"/>
      <c r="E24" s="5">
        <f>E23</f>
        <v>287000</v>
      </c>
      <c r="F24" s="1"/>
      <c r="G24" s="1"/>
      <c r="H24" s="1"/>
      <c r="I24" s="1"/>
      <c r="J24" s="1"/>
      <c r="K24" s="2"/>
    </row>
    <row r="25" spans="1:11">
      <c r="A25" s="5" t="s">
        <v>36</v>
      </c>
      <c r="B25" s="1"/>
      <c r="C25" s="1"/>
      <c r="D25" s="1"/>
      <c r="E25" s="2"/>
      <c r="F25" s="1"/>
      <c r="G25" s="1"/>
      <c r="H25" s="1"/>
      <c r="I25" s="1"/>
      <c r="J25" s="1"/>
      <c r="K25" s="2"/>
    </row>
    <row r="26" spans="1:11">
      <c r="A26" s="2" t="s">
        <v>37</v>
      </c>
      <c r="B26" s="1"/>
      <c r="C26" s="1"/>
      <c r="D26" s="1"/>
      <c r="E26" s="2">
        <v>9500</v>
      </c>
      <c r="F26" s="1"/>
      <c r="G26" s="1"/>
      <c r="H26" s="1"/>
      <c r="I26" s="1"/>
      <c r="J26" s="1"/>
      <c r="K26" s="2"/>
    </row>
    <row r="27" spans="1:11">
      <c r="A27" s="2" t="s">
        <v>45</v>
      </c>
      <c r="B27" s="1"/>
      <c r="C27" s="1"/>
      <c r="D27" s="1"/>
      <c r="E27" s="2">
        <v>1800</v>
      </c>
      <c r="F27" s="1"/>
      <c r="G27" s="1"/>
      <c r="H27" s="1"/>
      <c r="I27" s="1"/>
      <c r="J27" s="1"/>
      <c r="K27" s="2"/>
    </row>
    <row r="28" spans="1:11" s="1" customFormat="1">
      <c r="A28" s="2" t="s">
        <v>38</v>
      </c>
      <c r="E28" s="2">
        <v>2200</v>
      </c>
      <c r="K28" s="2"/>
    </row>
    <row r="29" spans="1:11">
      <c r="A29" s="5" t="s">
        <v>12</v>
      </c>
      <c r="B29" s="1"/>
      <c r="C29" s="1"/>
      <c r="D29" s="1"/>
      <c r="E29" s="5">
        <f>E26+E27+E28</f>
        <v>13500</v>
      </c>
      <c r="F29" s="1"/>
      <c r="G29" s="1"/>
      <c r="H29" s="1"/>
      <c r="I29" s="1"/>
      <c r="J29" s="1"/>
      <c r="K29" s="2"/>
    </row>
    <row r="30" spans="1:11">
      <c r="A30" s="5" t="s">
        <v>39</v>
      </c>
      <c r="B30" s="1"/>
      <c r="C30" s="1"/>
      <c r="D30" s="1"/>
      <c r="E30" s="5">
        <f>E21+E24+E29</f>
        <v>660500</v>
      </c>
      <c r="F30" s="1"/>
      <c r="G30" s="1"/>
      <c r="H30" s="1"/>
      <c r="I30" s="1"/>
      <c r="J30" s="1"/>
      <c r="K30" s="2"/>
    </row>
    <row r="31" spans="1:11">
      <c r="A31" s="5" t="s">
        <v>40</v>
      </c>
      <c r="B31" s="1"/>
      <c r="C31" s="1"/>
      <c r="D31" s="1"/>
      <c r="E31" s="5">
        <v>6000</v>
      </c>
      <c r="F31" s="1"/>
      <c r="G31" s="1"/>
      <c r="H31" s="1"/>
      <c r="I31" s="1"/>
      <c r="J31" s="1"/>
      <c r="K31" s="2"/>
    </row>
    <row r="32" spans="1:11">
      <c r="A32" s="5" t="s">
        <v>41</v>
      </c>
      <c r="B32" s="1"/>
      <c r="C32" s="1"/>
      <c r="D32" s="1"/>
      <c r="E32" s="5">
        <f>E31+E30+E15</f>
        <v>2274500</v>
      </c>
      <c r="F32" s="1"/>
      <c r="G32" s="1"/>
      <c r="H32" s="1"/>
      <c r="I32" s="1"/>
      <c r="J32" s="1"/>
      <c r="K32" s="2"/>
    </row>
    <row r="33" spans="1:11">
      <c r="A33" s="5"/>
      <c r="B33" s="1"/>
      <c r="C33" s="1"/>
      <c r="D33" s="1"/>
      <c r="E33" s="5"/>
      <c r="F33" s="1"/>
      <c r="G33" s="1"/>
      <c r="H33" s="1"/>
      <c r="I33" s="1"/>
      <c r="J33" s="1"/>
      <c r="K3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F6" sqref="F6"/>
    </sheetView>
  </sheetViews>
  <sheetFormatPr defaultRowHeight="15"/>
  <cols>
    <col min="4" max="4" width="9.140625" customWidth="1"/>
    <col min="6" max="6" width="11.42578125" customWidth="1"/>
  </cols>
  <sheetData>
    <row r="1" spans="1:6">
      <c r="A1" s="3" t="s">
        <v>48</v>
      </c>
      <c r="D1" s="2"/>
    </row>
    <row r="2" spans="1:6">
      <c r="A2" s="1" t="s">
        <v>49</v>
      </c>
      <c r="F2" s="2">
        <f>3614000-3000-15000</f>
        <v>3596000</v>
      </c>
    </row>
    <row r="3" spans="1:6">
      <c r="A3" s="1" t="s">
        <v>50</v>
      </c>
      <c r="F3" s="2">
        <f>200000+40000</f>
        <v>240000</v>
      </c>
    </row>
    <row r="4" spans="1:6">
      <c r="A4" s="1" t="s">
        <v>51</v>
      </c>
      <c r="F4" s="2">
        <v>50000</v>
      </c>
    </row>
    <row r="5" spans="1:6">
      <c r="A5" s="3" t="s">
        <v>52</v>
      </c>
      <c r="F5" s="2"/>
    </row>
    <row r="6" spans="1:6">
      <c r="A6" s="1" t="s">
        <v>53</v>
      </c>
      <c r="F6" s="2">
        <f>2108000-6000-24000</f>
        <v>2078000</v>
      </c>
    </row>
    <row r="7" spans="1:6">
      <c r="A7" s="1" t="s">
        <v>54</v>
      </c>
      <c r="F7" s="2"/>
    </row>
    <row r="8" spans="1:6">
      <c r="A8" s="1" t="s">
        <v>55</v>
      </c>
      <c r="F8" s="2">
        <v>476000</v>
      </c>
    </row>
    <row r="9" spans="1:6">
      <c r="A9" s="1" t="s">
        <v>56</v>
      </c>
      <c r="F9" s="2">
        <v>230000</v>
      </c>
    </row>
    <row r="10" spans="1:6">
      <c r="A10" s="1" t="s">
        <v>57</v>
      </c>
      <c r="F10" s="2">
        <v>41000</v>
      </c>
    </row>
    <row r="11" spans="1:6">
      <c r="A11" s="1" t="s">
        <v>58</v>
      </c>
      <c r="D11" s="2"/>
    </row>
    <row r="12" spans="1:6">
      <c r="A12" s="1" t="s">
        <v>59</v>
      </c>
      <c r="D12" s="2"/>
      <c r="F12">
        <f>20000+8000</f>
        <v>28000</v>
      </c>
    </row>
    <row r="13" spans="1:6">
      <c r="A13" s="1" t="s">
        <v>60</v>
      </c>
      <c r="D13" s="2"/>
      <c r="F13">
        <f>6000+90000+16000+145000</f>
        <v>257000</v>
      </c>
    </row>
    <row r="14" spans="1:6">
      <c r="A14" s="1" t="s">
        <v>61</v>
      </c>
      <c r="D14" s="2"/>
      <c r="F14">
        <v>17000</v>
      </c>
    </row>
    <row r="15" spans="1:6">
      <c r="A15" s="1" t="s">
        <v>62</v>
      </c>
      <c r="D15" s="2"/>
      <c r="F15">
        <f>120000-100000</f>
        <v>20000</v>
      </c>
    </row>
    <row r="16" spans="1:6">
      <c r="A16" s="1" t="s">
        <v>63</v>
      </c>
      <c r="D16" s="2"/>
      <c r="F16">
        <v>38000</v>
      </c>
    </row>
    <row r="17" spans="1:6">
      <c r="A17" s="1" t="s">
        <v>64</v>
      </c>
      <c r="D17" s="2"/>
      <c r="F17">
        <v>5000</v>
      </c>
    </row>
    <row r="18" spans="1:6">
      <c r="A18" s="3" t="s">
        <v>65</v>
      </c>
      <c r="D18" s="2"/>
      <c r="F18" s="5">
        <f>(F2+F3+F4)-(F6+F8+F9+F10+F12+F13+F14+F15+F16+F17)</f>
        <v>696000</v>
      </c>
    </row>
    <row r="19" spans="1:6">
      <c r="D19" s="2"/>
    </row>
    <row r="20" spans="1:6">
      <c r="D20" s="2"/>
    </row>
    <row r="21" spans="1:6">
      <c r="D21" s="2"/>
    </row>
    <row r="22" spans="1:6">
      <c r="D22" s="2"/>
    </row>
    <row r="23" spans="1:6">
      <c r="D23" s="2"/>
    </row>
    <row r="24" spans="1:6">
      <c r="D24" s="2"/>
    </row>
    <row r="25" spans="1:6">
      <c r="D25" s="2"/>
    </row>
    <row r="26" spans="1:6">
      <c r="D26" s="2"/>
    </row>
    <row r="27" spans="1:6">
      <c r="D27" s="2"/>
    </row>
    <row r="28" spans="1:6">
      <c r="D28" s="2"/>
    </row>
    <row r="29" spans="1:6">
      <c r="D29" s="2"/>
    </row>
    <row r="30" spans="1:6">
      <c r="D30" s="2"/>
    </row>
    <row r="31" spans="1:6">
      <c r="D31" s="2"/>
    </row>
    <row r="32" spans="1:6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4D sia 2013-2014</dc:creator>
  <cp:lastModifiedBy>4D sia 2013-2014</cp:lastModifiedBy>
  <dcterms:created xsi:type="dcterms:W3CDTF">2013-11-04T09:25:25Z</dcterms:created>
  <dcterms:modified xsi:type="dcterms:W3CDTF">2013-11-04T10:59:41Z</dcterms:modified>
</cp:coreProperties>
</file>